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<sst xmlns="http://schemas.openxmlformats.org/spreadsheetml/2006/main" count="81" uniqueCount="80">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</sst>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&quot;€&quot;\ #,##0_);\(&quot;€&quot;\ #,##0\)"/>
    <numFmt numFmtId="183" formatCode="&quot;€&quot;\ #,##0_);[Red]\(&quot;€&quot;\ #,##0\)"/>
    <numFmt numFmtId="184" formatCode="&quot;€&quot;\ #,##0.00_);\(&quot;€&quot;\ #,##0.00\)"/>
    <numFmt numFmtId="185" formatCode="&quot;€&quot;\ #,##0.00_);[Red]\(&quot;€&quot;\ #,##0.00\)"/>
    <numFmt numFmtId="186" formatCode="_(&quot;€&quot;\ * #,##0_);_(&quot;€&quot;\ * \(#,##0\);_(&quot;€&quot;\ * &quot;-&quot;_);_(@_)"/>
    <numFmt numFmtId="187" formatCode="_(&quot;€&quot;\ * #,##0.00_);_(&quot;€&quot;\ * \(#,##0.00\);_(&quot;€&quot;\ * &quot;-&quot;??_);_(@_)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"/>
    <numFmt numFmtId="201" formatCode="[$-408]dddd\,\ d\ mmmm\ yyyy"/>
    <numFmt numFmtId="202" formatCode="[$-F800]dddd\,\ mmmm\ dd\,\ yyyy"/>
    <numFmt numFmtId="203" formatCode="[$-408]d\-mmm\-yyyy;@"/>
    <numFmt numFmtId="204" formatCode="[$-408]mmmmm;@"/>
    <numFmt numFmtId="205" formatCode="[$-F800]dddd"/>
    <numFmt numFmtId="206" formatCode="[$-F800]"/>
    <numFmt numFmtId="207" formatCode="[$-408]h:mm:ss\ \π\μ/\μ\μ"/>
    <numFmt numFmtId="208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3" fontId="0" fillId="34" borderId="0" xfId="0" applyNumberFormat="1" applyFont="1" applyFill="1" applyAlignment="1">
      <alignment horizontal="center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2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2" fontId="0" fillId="35" borderId="0" xfId="0" applyNumberFormat="1" applyFill="1" applyAlignment="1">
      <alignment horizontal="right"/>
    </xf>
    <xf numFmtId="202" fontId="0" fillId="36" borderId="0" xfId="0" applyNumberFormat="1" applyFill="1" applyAlignment="1">
      <alignment horizontal="right"/>
    </xf>
    <xf numFmtId="202" fontId="0" fillId="37" borderId="0" xfId="0" applyNumberFormat="1" applyFill="1" applyAlignment="1">
      <alignment horizontal="right"/>
    </xf>
    <xf numFmtId="202" fontId="0" fillId="38" borderId="0" xfId="0" applyNumberFormat="1" applyFill="1" applyAlignment="1">
      <alignment horizontal="right"/>
    </xf>
    <xf numFmtId="202" fontId="0" fillId="33" borderId="0" xfId="0" applyNumberFormat="1" applyFill="1" applyAlignment="1">
      <alignment horizontal="right"/>
    </xf>
    <xf numFmtId="202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3" fontId="1" fillId="34" borderId="0" xfId="0" applyNumberFormat="1" applyFont="1" applyFill="1" applyAlignment="1">
      <alignment horizontal="left"/>
    </xf>
    <xf numFmtId="203" fontId="0" fillId="34" borderId="0" xfId="0" applyNumberFormat="1" applyFill="1" applyAlignment="1">
      <alignment horizontal="left"/>
    </xf>
    <xf numFmtId="203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2" fontId="0" fillId="35" borderId="0" xfId="0" applyNumberFormat="1" applyFill="1" applyAlignment="1">
      <alignment horizontal="left"/>
    </xf>
    <xf numFmtId="202" fontId="1" fillId="34" borderId="0" xfId="0" applyNumberFormat="1" applyFont="1" applyFill="1" applyAlignment="1">
      <alignment horizontal="left"/>
    </xf>
    <xf numFmtId="202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202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42" t="s">
        <v>9</v>
      </c>
      <c r="B1" s="42"/>
      <c r="C1" s="42"/>
      <c r="D1" s="42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2021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44318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4" t="s">
        <v>28</v>
      </c>
      <c r="B7" s="44"/>
      <c r="C7" s="5"/>
      <c r="D7" s="21" t="s">
        <v>29</v>
      </c>
    </row>
    <row r="8" spans="1:4" ht="12.75">
      <c r="A8" s="39" t="s">
        <v>6</v>
      </c>
      <c r="B8" s="39"/>
      <c r="C8" s="5"/>
      <c r="D8" s="22" t="s">
        <v>23</v>
      </c>
    </row>
    <row r="9" spans="1:4" ht="12.75">
      <c r="A9" s="7" t="s">
        <v>15</v>
      </c>
      <c r="B9" s="28">
        <f>B5-10*7</f>
        <v>44248</v>
      </c>
      <c r="C9" s="5"/>
      <c r="D9" s="14">
        <f>DATE(B3,3,25)</f>
        <v>44280</v>
      </c>
    </row>
    <row r="10" spans="1:4" ht="12.75">
      <c r="A10" s="5" t="s">
        <v>2</v>
      </c>
      <c r="B10" s="29">
        <f>B5-9*7</f>
        <v>44255</v>
      </c>
      <c r="C10" s="5"/>
      <c r="D10" s="23" t="s">
        <v>24</v>
      </c>
    </row>
    <row r="11" spans="1:4" ht="12.75">
      <c r="A11" s="5" t="s">
        <v>3</v>
      </c>
      <c r="B11" s="29">
        <f>B5-9*7+4</f>
        <v>44259</v>
      </c>
      <c r="C11" s="5"/>
      <c r="D11" s="15">
        <f>DATE(B3,10,28)</f>
        <v>44497</v>
      </c>
    </row>
    <row r="12" spans="1:4" ht="12.75">
      <c r="A12" s="5" t="s">
        <v>4</v>
      </c>
      <c r="B12" s="29">
        <f>B5-8*7</f>
        <v>44262</v>
      </c>
      <c r="C12" s="5"/>
      <c r="D12" s="24" t="s">
        <v>25</v>
      </c>
    </row>
    <row r="13" spans="1:4" ht="12.75">
      <c r="A13" s="5" t="s">
        <v>5</v>
      </c>
      <c r="B13" s="28">
        <f>B5-7*7</f>
        <v>44269</v>
      </c>
      <c r="C13" s="5"/>
      <c r="D13" s="16">
        <f>DATE(B3,11,17)</f>
        <v>44517</v>
      </c>
    </row>
    <row r="14" spans="1:4" ht="12.75">
      <c r="A14" s="5"/>
      <c r="B14" s="5"/>
      <c r="C14" s="5"/>
      <c r="D14" s="4"/>
    </row>
    <row r="15" spans="1:4" ht="12.75">
      <c r="A15" s="43" t="s">
        <v>7</v>
      </c>
      <c r="B15" s="43"/>
      <c r="C15" s="5"/>
      <c r="D15" s="25" t="s">
        <v>26</v>
      </c>
    </row>
    <row r="16" spans="1:4" ht="12.75">
      <c r="A16" s="9" t="s">
        <v>8</v>
      </c>
      <c r="B16" s="28">
        <f>B5-7*7+1</f>
        <v>44270</v>
      </c>
      <c r="C16" s="5"/>
      <c r="D16" s="17">
        <f>DATE(B3,5,1)</f>
        <v>44317</v>
      </c>
    </row>
    <row r="17" spans="1:4" ht="12.75">
      <c r="A17" s="10" t="s">
        <v>13</v>
      </c>
      <c r="B17" s="29">
        <f>B18-1</f>
        <v>44274</v>
      </c>
      <c r="C17" s="5"/>
      <c r="D17" s="4"/>
    </row>
    <row r="18" spans="1:4" ht="12.75">
      <c r="A18" s="5" t="s">
        <v>10</v>
      </c>
      <c r="B18" s="29">
        <f>B5-6*7-1</f>
        <v>44275</v>
      </c>
      <c r="C18" s="5"/>
      <c r="D18" s="23" t="s">
        <v>32</v>
      </c>
    </row>
    <row r="19" spans="1:4" ht="12.75">
      <c r="A19" s="5" t="s">
        <v>14</v>
      </c>
      <c r="B19" s="29">
        <f>B18+1</f>
        <v>44276</v>
      </c>
      <c r="C19" s="5"/>
      <c r="D19" s="15">
        <f>DATE(year,8,6)</f>
        <v>44414</v>
      </c>
    </row>
    <row r="20" spans="1:4" ht="12.75">
      <c r="A20" s="5" t="s">
        <v>11</v>
      </c>
      <c r="B20" s="29">
        <f>B5-7</f>
        <v>44311</v>
      </c>
      <c r="C20" s="5"/>
      <c r="D20" s="4"/>
    </row>
    <row r="21" spans="1:4" ht="12.75">
      <c r="A21" s="11" t="s">
        <v>12</v>
      </c>
      <c r="B21" s="28">
        <f>B5</f>
        <v>44318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44423</v>
      </c>
    </row>
    <row r="23" spans="1:4" ht="12.75">
      <c r="A23" s="43" t="s">
        <v>16</v>
      </c>
      <c r="B23" s="43"/>
      <c r="C23" s="5"/>
      <c r="D23" s="4"/>
    </row>
    <row r="24" spans="1:4" ht="12.75">
      <c r="A24" s="5" t="s">
        <v>17</v>
      </c>
      <c r="B24" s="29">
        <f>B21+1</f>
        <v>44319</v>
      </c>
      <c r="C24" s="5"/>
      <c r="D24" s="26" t="s">
        <v>78</v>
      </c>
    </row>
    <row r="25" spans="1:4" ht="12.75">
      <c r="A25" s="5" t="s">
        <v>18</v>
      </c>
      <c r="B25" s="29">
        <f>B21+7</f>
        <v>44325</v>
      </c>
      <c r="C25" s="5"/>
      <c r="D25" s="18">
        <f>DATE(B3,1,6)</f>
        <v>44202</v>
      </c>
    </row>
    <row r="26" spans="1:4" ht="12.75">
      <c r="A26" s="5" t="s">
        <v>77</v>
      </c>
      <c r="B26" s="30">
        <f>B27-10</f>
        <v>44357</v>
      </c>
      <c r="C26" s="5"/>
      <c r="D26" s="4"/>
    </row>
    <row r="27" spans="1:4" ht="12.75">
      <c r="A27" s="5" t="s">
        <v>19</v>
      </c>
      <c r="B27" s="30">
        <f>B21+7*7</f>
        <v>44367</v>
      </c>
      <c r="C27" s="5"/>
      <c r="D27" s="24" t="s">
        <v>33</v>
      </c>
    </row>
    <row r="28" spans="1:4" ht="12.75">
      <c r="A28" s="5" t="s">
        <v>20</v>
      </c>
      <c r="B28" s="28">
        <f>B27+1</f>
        <v>44368</v>
      </c>
      <c r="C28" s="5"/>
      <c r="D28" s="16">
        <f>DATE(year,12,25)</f>
        <v>44555</v>
      </c>
    </row>
    <row r="29" spans="1:4" ht="12.75">
      <c r="A29" s="5" t="s">
        <v>21</v>
      </c>
      <c r="B29" s="29">
        <f>B27+7</f>
        <v>44374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3" t="s">
        <v>22</v>
      </c>
      <c r="B31" s="43"/>
      <c r="C31" s="5"/>
      <c r="D31" s="19">
        <f>D28+7</f>
        <v>44562</v>
      </c>
    </row>
    <row r="32" spans="1:3" ht="12.75">
      <c r="A32" s="5" t="str">
        <f>IF(DATE(B3,4,23)&lt;=B5,"Εντός Σαρακοστής","Εκτός Σαρακοστής")</f>
        <v>Εντός Σαρακοστής</v>
      </c>
      <c r="B32" s="29">
        <f>IF(DATE(B3,4,23)&lt;=B5,B24,DATE(B3,4,23))</f>
        <v>44319</v>
      </c>
      <c r="C32" s="5"/>
    </row>
    <row r="33" spans="1:4" ht="12.75">
      <c r="A33" s="40">
        <f>B32</f>
        <v>44319</v>
      </c>
      <c r="B33" s="40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1" t="s">
        <v>30</v>
      </c>
      <c r="B35" s="41"/>
      <c r="C35" s="41"/>
      <c r="D35" s="41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44197</v>
      </c>
      <c r="B37" s="35"/>
      <c r="C37" s="13"/>
      <c r="D37" s="14">
        <f>DATE(year,1,7)</f>
        <v>44203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44213</v>
      </c>
      <c r="B39" s="37"/>
      <c r="C39" s="5"/>
      <c r="D39" s="12">
        <f>DATE(year,1,18)</f>
        <v>44214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44226</v>
      </c>
      <c r="B41" s="35"/>
      <c r="C41" s="13"/>
      <c r="D41" s="14">
        <f>DATE(year,2,10)</f>
        <v>44237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44337</v>
      </c>
      <c r="B43" s="37"/>
      <c r="C43" s="5"/>
      <c r="D43" s="12">
        <f>DATE(year,6,24)</f>
        <v>44371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44376</v>
      </c>
      <c r="B45" s="35"/>
      <c r="C45" s="13"/>
      <c r="D45" s="14">
        <f>DATE(year,6,30)</f>
        <v>44377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44378</v>
      </c>
      <c r="B47" s="37"/>
      <c r="C47" s="5"/>
      <c r="D47" s="12">
        <f>DATE(year,7,7)</f>
        <v>44384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44388</v>
      </c>
      <c r="B49" s="35"/>
      <c r="C49" s="13"/>
      <c r="D49" s="14">
        <f>DATE(year,7,20)</f>
        <v>44397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44403</v>
      </c>
      <c r="B51" s="37"/>
      <c r="C51" s="5"/>
      <c r="D51" s="12">
        <f>DATE(year,8,30)</f>
        <v>44438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44453</v>
      </c>
      <c r="B53" s="35"/>
      <c r="C53" s="13"/>
      <c r="D53" s="14">
        <f>DATE(year,9,17)</f>
        <v>44456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44459</v>
      </c>
      <c r="B55" s="37"/>
      <c r="C55" s="5"/>
      <c r="D55" s="12">
        <f>DATE(year,10,3)</f>
        <v>44472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44487</v>
      </c>
      <c r="B57" s="35"/>
      <c r="C57" s="13"/>
      <c r="D57" s="14">
        <f>DATE(year,10,20)</f>
        <v>44489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44495</v>
      </c>
      <c r="B59" s="37"/>
      <c r="C59" s="5"/>
      <c r="D59" s="12">
        <f>DATE(year,11,1)</f>
        <v>44501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44508</v>
      </c>
      <c r="B61" s="35"/>
      <c r="C61" s="13"/>
      <c r="D61" s="14">
        <f>DATE(year,11,21)</f>
        <v>44521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44525</v>
      </c>
      <c r="B63" s="37"/>
      <c r="C63" s="5"/>
      <c r="D63" s="12">
        <f>DATE(year,11,26)</f>
        <v>44526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44530</v>
      </c>
      <c r="B65" s="35"/>
      <c r="C65" s="13"/>
      <c r="D65" s="14">
        <f>DATE(year,12,4)</f>
        <v>44534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44535</v>
      </c>
      <c r="B67" s="37"/>
      <c r="C67" s="5"/>
      <c r="D67" s="12">
        <f>DATE(year,12,6)</f>
        <v>44536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44539</v>
      </c>
      <c r="B69" s="35"/>
      <c r="C69" s="13"/>
      <c r="D69" s="14">
        <f>DATE(year,12,10)</f>
        <v>44540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44542</v>
      </c>
      <c r="B71" s="37"/>
      <c r="C71" s="5"/>
      <c r="D71" s="12">
        <f>DATE(year,12,15)</f>
        <v>44545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44547</v>
      </c>
      <c r="B73" s="35"/>
      <c r="C73" s="13"/>
      <c r="D73" s="14">
        <f>DATE(year,12,24)</f>
        <v>44554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44557</v>
      </c>
      <c r="B75" s="37"/>
      <c r="C75" s="5"/>
      <c r="D75" s="12">
        <f>DATE(year,4,29)</f>
        <v>44315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44258</v>
      </c>
      <c r="B77" s="35"/>
      <c r="C77" s="13"/>
      <c r="D77" s="14">
        <f>DATE(year,5,29)</f>
        <v>44345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44231</v>
      </c>
      <c r="B79" s="37"/>
      <c r="C79" s="5"/>
      <c r="D79" s="12">
        <f>DATE(year,2,5)</f>
        <v>44232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44330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44287</v>
      </c>
      <c r="C106" s="33">
        <f>MOD(19*MOD(B3,19)+16,30)+MOD(2*MOD(B3,4)+4*MOD(B3,7)+6*MOD(19*MOD(B3,19)+16,30),7)+3</f>
        <v>32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57:B57"/>
    <mergeCell ref="A61:B61"/>
    <mergeCell ref="A62:B62"/>
    <mergeCell ref="A59:B59"/>
    <mergeCell ref="A60:B60"/>
    <mergeCell ref="A58:B58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1:D1"/>
    <mergeCell ref="A15:B15"/>
    <mergeCell ref="A23:B23"/>
    <mergeCell ref="A31:B31"/>
    <mergeCell ref="A7:B7"/>
    <mergeCell ref="A36:B36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User</cp:lastModifiedBy>
  <cp:lastPrinted>2003-05-27T11:12:47Z</cp:lastPrinted>
  <dcterms:created xsi:type="dcterms:W3CDTF">2003-05-26T20:12:14Z</dcterms:created>
  <dcterms:modified xsi:type="dcterms:W3CDTF">2021-01-16T17:30:49Z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